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 Glova\Downloads\"/>
    </mc:Choice>
  </mc:AlternateContent>
  <xr:revisionPtr revIDLastSave="0" documentId="8_{E51E6856-EB0D-45B3-B056-1A46375E290D}" xr6:coauthVersionLast="47" xr6:coauthVersionMax="47" xr10:uidLastSave="{00000000-0000-0000-0000-000000000000}"/>
  <bookViews>
    <workbookView xWindow="-120" yWindow="-120" windowWidth="29040" windowHeight="15840" xr2:uid="{54DF996F-CB8E-4FA2-B3FD-70379975EEF2}"/>
  </bookViews>
  <sheets>
    <sheet name="Q I.6." sheetId="2" r:id="rId1"/>
    <sheet name="Q I.7. NPV" sheetId="1" r:id="rId2"/>
    <sheet name="Q I.8. IR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C6" i="3"/>
  <c r="D6" i="3" s="1"/>
  <c r="C7" i="3"/>
  <c r="C8" i="3"/>
  <c r="D8" i="3" s="1"/>
  <c r="C5" i="3"/>
  <c r="D5" i="3" s="1"/>
  <c r="B9" i="3"/>
  <c r="I4" i="3" s="1"/>
  <c r="B5" i="3"/>
  <c r="D7" i="3"/>
  <c r="D6" i="2"/>
  <c r="E6" i="2"/>
  <c r="F6" i="2"/>
  <c r="G6" i="2" s="1"/>
  <c r="C6" i="2"/>
  <c r="B6" i="2"/>
  <c r="C5" i="2"/>
  <c r="D5" i="2"/>
  <c r="E5" i="2"/>
  <c r="F5" i="2"/>
  <c r="G5" i="2"/>
  <c r="B5" i="2"/>
  <c r="D4" i="2"/>
  <c r="E4" i="2"/>
  <c r="F4" i="2"/>
  <c r="G4" i="2"/>
  <c r="C4" i="2"/>
  <c r="B4" i="2"/>
  <c r="C7" i="1"/>
  <c r="D7" i="1" s="1"/>
  <c r="C8" i="1"/>
  <c r="D8" i="1" s="1"/>
  <c r="C9" i="1"/>
  <c r="D9" i="1" s="1"/>
  <c r="C6" i="1"/>
  <c r="D6" i="1" s="1"/>
  <c r="B10" i="1"/>
  <c r="D9" i="3" l="1"/>
  <c r="D10" i="1"/>
</calcChain>
</file>

<file path=xl/sharedStrings.xml><?xml version="1.0" encoding="utf-8"?>
<sst xmlns="http://schemas.openxmlformats.org/spreadsheetml/2006/main" count="23" uniqueCount="17">
  <si>
    <t>Investment</t>
  </si>
  <si>
    <t>required rate of return</t>
  </si>
  <si>
    <t>CF(t)</t>
  </si>
  <si>
    <t>NPV</t>
  </si>
  <si>
    <t>Period (t)</t>
  </si>
  <si>
    <t>PV{CF(t)}</t>
  </si>
  <si>
    <t>Year</t>
  </si>
  <si>
    <t>Cumul.CF</t>
  </si>
  <si>
    <t>Cash flow (CF)</t>
  </si>
  <si>
    <t>PV(CF)</t>
  </si>
  <si>
    <t>Req. rate of return</t>
  </si>
  <si>
    <t>Cumul.PV(CF)</t>
  </si>
  <si>
    <t>Payback period</t>
  </si>
  <si>
    <t>3 years</t>
  </si>
  <si>
    <t>Disc.payback period</t>
  </si>
  <si>
    <t>4.01 years</t>
  </si>
  <si>
    <t>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</si>
</sst>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_-* #,##0.00\ [$€-41B]_-;\-* #,##0.00\ [$€-41B]_-;_-* &quot;-&quot;??\ [$€-41B]_-;_-@_-"/>
    <numFmt numFmtId="166" formatCode="_([$€-2]\ * #,##0.00_);_([$€-2]\ * \(#,##0.00\);_([$€-2]\ 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5" fontId="0" fillId="2" borderId="0" xfId="0" applyNumberFormat="1" applyFill="1"/>
    <xf numFmtId="0" fontId="0" fillId="0" borderId="0" xfId="0" applyAlignment="1">
      <alignment horizontal="right"/>
    </xf>
    <xf numFmtId="164" fontId="0" fillId="2" borderId="0" xfId="0" applyNumberFormat="1" applyFill="1"/>
    <xf numFmtId="10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'Q I.8. IRR'!$I$4</c:f>
              <c:strCache>
                <c:ptCount val="1"/>
                <c:pt idx="0">
                  <c:v>€ 40,082.64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 I.8. IRR'!$H$5:$H$21</c:f>
              <c:numCache>
                <c:formatCode>0%</c:formatCode>
                <c:ptCount val="17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0.26</c:v>
                </c:pt>
                <c:pt idx="7">
                  <c:v>0.27</c:v>
                </c:pt>
                <c:pt idx="8">
                  <c:v>0.28000000000000003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0.35</c:v>
                </c:pt>
                <c:pt idx="12">
                  <c:v>0.4</c:v>
                </c:pt>
                <c:pt idx="13">
                  <c:v>0.45</c:v>
                </c:pt>
                <c:pt idx="14">
                  <c:v>0.5</c:v>
                </c:pt>
                <c:pt idx="15">
                  <c:v>0.55000000000000004</c:v>
                </c:pt>
                <c:pt idx="16">
                  <c:v>0.6</c:v>
                </c:pt>
              </c:numCache>
            </c:numRef>
          </c:xVal>
          <c:yVal>
            <c:numRef>
              <c:f>'Q I.8. IRR'!$I$5:$I$21</c:f>
              <c:numCache>
                <c:formatCode>_([$€-2]\ * #,##0.00_);_([$€-2]\ * \(#,##0.00\);_([$€-2]\ * "-"??_);_(@_)</c:formatCode>
                <c:ptCount val="17"/>
                <c:pt idx="0">
                  <c:v>70000</c:v>
                </c:pt>
                <c:pt idx="1">
                  <c:v>54081.632653061184</c:v>
                </c:pt>
                <c:pt idx="2">
                  <c:v>40082.644628099166</c:v>
                </c:pt>
                <c:pt idx="3">
                  <c:v>27693.761814744823</c:v>
                </c:pt>
                <c:pt idx="4">
                  <c:v>16666.666666666686</c:v>
                </c:pt>
                <c:pt idx="5">
                  <c:v>6800</c:v>
                </c:pt>
                <c:pt idx="6">
                  <c:v>4950.8692365835304</c:v>
                </c:pt>
                <c:pt idx="7">
                  <c:v>3140.3062806125672</c:v>
                </c:pt>
                <c:pt idx="8">
                  <c:v>1367.1875</c:v>
                </c:pt>
                <c:pt idx="9">
                  <c:v>-369.56913647017791</c:v>
                </c:pt>
                <c:pt idx="10">
                  <c:v>-2071.0059171597532</c:v>
                </c:pt>
                <c:pt idx="11">
                  <c:v>-10082.30452674898</c:v>
                </c:pt>
                <c:pt idx="12">
                  <c:v>-17346.938775510178</c:v>
                </c:pt>
                <c:pt idx="13">
                  <c:v>-23959.571938168825</c:v>
                </c:pt>
                <c:pt idx="14">
                  <c:v>-30000</c:v>
                </c:pt>
                <c:pt idx="15">
                  <c:v>-35535.900104058266</c:v>
                </c:pt>
                <c:pt idx="16">
                  <c:v>-40625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81-4569-9509-EE70D4CF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575855"/>
        <c:axId val="1637484895"/>
      </c:scatterChart>
      <c:valAx>
        <c:axId val="628575855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7484895"/>
        <c:crosses val="autoZero"/>
        <c:crossBetween val="midCat"/>
      </c:valAx>
      <c:valAx>
        <c:axId val="1637484895"/>
        <c:scaling>
          <c:orientation val="minMax"/>
        </c:scaling>
        <c:delete val="0"/>
        <c:axPos val="l"/>
        <c:numFmt formatCode="_([$€-2]\ * #,##0.00_);_([$€-2]\ * \(#,##0.00\);_([$€-2]\ 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5758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7</xdr:row>
      <xdr:rowOff>80962</xdr:rowOff>
    </xdr:from>
    <xdr:to>
      <xdr:col>17</xdr:col>
      <xdr:colOff>409575</xdr:colOff>
      <xdr:row>21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23B564-6B8D-7AC0-FAD2-4517DE3FE0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543F-4283-441C-BDDC-0531BF25E5EF}">
  <dimension ref="A1:G9"/>
  <sheetViews>
    <sheetView tabSelected="1" workbookViewId="0">
      <selection activeCell="B30" sqref="B30"/>
    </sheetView>
  </sheetViews>
  <sheetFormatPr defaultRowHeight="15" x14ac:dyDescent="0.25"/>
  <cols>
    <col min="1" max="1" width="18.85546875" bestFit="1" customWidth="1"/>
    <col min="2" max="7" width="12" bestFit="1" customWidth="1"/>
  </cols>
  <sheetData>
    <row r="1" spans="1:7" x14ac:dyDescent="0.25">
      <c r="A1" t="s">
        <v>10</v>
      </c>
      <c r="B1" s="1">
        <v>0.08</v>
      </c>
    </row>
    <row r="2" spans="1:7" x14ac:dyDescent="0.25">
      <c r="A2" s="3" t="s">
        <v>6</v>
      </c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</row>
    <row r="3" spans="1:7" x14ac:dyDescent="0.25">
      <c r="A3" t="s">
        <v>8</v>
      </c>
      <c r="B3" s="4">
        <v>-50000</v>
      </c>
      <c r="C3" s="4">
        <v>15000</v>
      </c>
      <c r="D3" s="4">
        <v>15000</v>
      </c>
      <c r="E3" s="4">
        <v>20000</v>
      </c>
      <c r="F3" s="4">
        <v>10000</v>
      </c>
      <c r="G3" s="4">
        <v>5000</v>
      </c>
    </row>
    <row r="4" spans="1:7" x14ac:dyDescent="0.25">
      <c r="A4" t="s">
        <v>7</v>
      </c>
      <c r="B4" s="4">
        <f>B3</f>
        <v>-50000</v>
      </c>
      <c r="C4" s="4">
        <f>B4+C3</f>
        <v>-35000</v>
      </c>
      <c r="D4" s="4">
        <f t="shared" ref="D4:G4" si="0">C4+D3</f>
        <v>-20000</v>
      </c>
      <c r="E4" s="5">
        <f t="shared" si="0"/>
        <v>0</v>
      </c>
      <c r="F4" s="4">
        <f t="shared" si="0"/>
        <v>10000</v>
      </c>
      <c r="G4" s="4">
        <f t="shared" si="0"/>
        <v>15000</v>
      </c>
    </row>
    <row r="5" spans="1:7" x14ac:dyDescent="0.25">
      <c r="A5" t="s">
        <v>9</v>
      </c>
      <c r="B5" s="4">
        <f>B3/POWER(1+$B$1,B2)</f>
        <v>-50000</v>
      </c>
      <c r="C5" s="4">
        <f t="shared" ref="C5:G5" si="1">C3/POWER(1+$B$1,C2)</f>
        <v>13888.888888888889</v>
      </c>
      <c r="D5" s="4">
        <f t="shared" si="1"/>
        <v>12860.082304526748</v>
      </c>
      <c r="E5" s="4">
        <f t="shared" si="1"/>
        <v>15876.644820403391</v>
      </c>
      <c r="F5" s="4">
        <f t="shared" si="1"/>
        <v>7350.2985279645327</v>
      </c>
      <c r="G5" s="4">
        <f t="shared" si="1"/>
        <v>3402.915985168765</v>
      </c>
    </row>
    <row r="6" spans="1:7" x14ac:dyDescent="0.25">
      <c r="A6" t="s">
        <v>11</v>
      </c>
      <c r="B6" s="4">
        <f>B5</f>
        <v>-50000</v>
      </c>
      <c r="C6" s="4">
        <f>B6+C5</f>
        <v>-36111.111111111109</v>
      </c>
      <c r="D6" s="4">
        <f t="shared" ref="D6:G6" si="2">C6+D5</f>
        <v>-23251.028806584363</v>
      </c>
      <c r="E6" s="4">
        <f t="shared" si="2"/>
        <v>-7374.383986180972</v>
      </c>
      <c r="F6" s="5">
        <f t="shared" si="2"/>
        <v>-24.085458216439292</v>
      </c>
      <c r="G6" s="4">
        <f t="shared" si="2"/>
        <v>3378.8305269523257</v>
      </c>
    </row>
    <row r="8" spans="1:7" x14ac:dyDescent="0.25">
      <c r="A8" t="s">
        <v>12</v>
      </c>
      <c r="B8" s="6" t="s">
        <v>13</v>
      </c>
    </row>
    <row r="9" spans="1:7" x14ac:dyDescent="0.25">
      <c r="A9" t="s">
        <v>14</v>
      </c>
      <c r="B9" s="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5CF2-4158-4AC1-A304-375EAD27A85A}">
  <dimension ref="A2:D10"/>
  <sheetViews>
    <sheetView zoomScale="175" zoomScaleNormal="175" workbookViewId="0">
      <selection activeCell="C12" sqref="C12"/>
    </sheetView>
  </sheetViews>
  <sheetFormatPr defaultRowHeight="15" x14ac:dyDescent="0.25"/>
  <cols>
    <col min="1" max="1" width="21.42578125" bestFit="1" customWidth="1"/>
    <col min="4" max="4" width="21.28515625" bestFit="1" customWidth="1"/>
  </cols>
  <sheetData>
    <row r="2" spans="1:4" x14ac:dyDescent="0.25">
      <c r="A2" t="s">
        <v>0</v>
      </c>
      <c r="B2">
        <v>100</v>
      </c>
    </row>
    <row r="3" spans="1:4" x14ac:dyDescent="0.25">
      <c r="A3" t="s">
        <v>1</v>
      </c>
      <c r="B3" s="1">
        <v>0.2</v>
      </c>
    </row>
    <row r="5" spans="1:4" x14ac:dyDescent="0.25">
      <c r="A5" s="3" t="s">
        <v>4</v>
      </c>
      <c r="B5" s="3" t="s">
        <v>2</v>
      </c>
      <c r="C5" s="3"/>
      <c r="D5" s="3" t="s">
        <v>5</v>
      </c>
    </row>
    <row r="6" spans="1:4" x14ac:dyDescent="0.25">
      <c r="A6">
        <v>0</v>
      </c>
      <c r="B6" s="2">
        <v>-100</v>
      </c>
      <c r="C6">
        <f>POWER(1+$B$3,-A6)</f>
        <v>1</v>
      </c>
      <c r="D6" s="2">
        <f>B6*C6</f>
        <v>-100</v>
      </c>
    </row>
    <row r="7" spans="1:4" x14ac:dyDescent="0.25">
      <c r="A7">
        <v>1</v>
      </c>
      <c r="B7" s="2">
        <v>40</v>
      </c>
      <c r="C7">
        <f t="shared" ref="C7:C9" si="0">POWER(1+$B$3,-A7)</f>
        <v>0.83333333333333337</v>
      </c>
      <c r="D7" s="2">
        <f t="shared" ref="D7:D9" si="1">B7*C7</f>
        <v>33.333333333333336</v>
      </c>
    </row>
    <row r="8" spans="1:4" x14ac:dyDescent="0.25">
      <c r="A8">
        <v>2</v>
      </c>
      <c r="B8" s="2">
        <v>80</v>
      </c>
      <c r="C8">
        <f t="shared" si="0"/>
        <v>0.69444444444444442</v>
      </c>
      <c r="D8" s="2">
        <f t="shared" si="1"/>
        <v>55.555555555555557</v>
      </c>
    </row>
    <row r="9" spans="1:4" x14ac:dyDescent="0.25">
      <c r="A9">
        <v>3</v>
      </c>
      <c r="B9" s="2">
        <v>120</v>
      </c>
      <c r="C9">
        <f t="shared" si="0"/>
        <v>0.57870370370370372</v>
      </c>
      <c r="D9" s="2">
        <f t="shared" si="1"/>
        <v>69.444444444444443</v>
      </c>
    </row>
    <row r="10" spans="1:4" x14ac:dyDescent="0.25">
      <c r="A10" t="s">
        <v>3</v>
      </c>
      <c r="B10" s="7">
        <f>NPV(B3,B7:B9)+B6</f>
        <v>58.333333333333343</v>
      </c>
      <c r="D10" s="2">
        <f>SUM(D6:D9)</f>
        <v>58.333333333333343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8213-ABFC-413E-AE9D-CE8EECC32D5C}">
  <dimension ref="A1:I21"/>
  <sheetViews>
    <sheetView showGridLines="0" workbookViewId="0">
      <selection activeCell="K29" sqref="K29"/>
    </sheetView>
  </sheetViews>
  <sheetFormatPr defaultRowHeight="15" x14ac:dyDescent="0.25"/>
  <cols>
    <col min="1" max="1" width="21.42578125" bestFit="1" customWidth="1"/>
    <col min="2" max="2" width="12.28515625" bestFit="1" customWidth="1"/>
    <col min="4" max="4" width="12.28515625" bestFit="1" customWidth="1"/>
    <col min="9" max="9" width="12.7109375" bestFit="1" customWidth="1"/>
  </cols>
  <sheetData>
    <row r="1" spans="1:9" x14ac:dyDescent="0.25">
      <c r="A1" t="s">
        <v>0</v>
      </c>
      <c r="B1">
        <v>150000</v>
      </c>
    </row>
    <row r="2" spans="1:9" x14ac:dyDescent="0.25">
      <c r="A2" t="s">
        <v>1</v>
      </c>
      <c r="B2" s="1">
        <v>0.1</v>
      </c>
    </row>
    <row r="4" spans="1:9" x14ac:dyDescent="0.25">
      <c r="A4" s="3" t="s">
        <v>4</v>
      </c>
      <c r="B4" s="3" t="s">
        <v>2</v>
      </c>
      <c r="C4" s="3"/>
      <c r="D4" s="3" t="s">
        <v>5</v>
      </c>
      <c r="I4" s="2">
        <f>B9</f>
        <v>40082.644628099166</v>
      </c>
    </row>
    <row r="5" spans="1:9" x14ac:dyDescent="0.25">
      <c r="A5">
        <v>0</v>
      </c>
      <c r="B5" s="2">
        <f>-B1</f>
        <v>-150000</v>
      </c>
      <c r="C5">
        <f>POWER(1+$B$2,-A5)</f>
        <v>1</v>
      </c>
      <c r="D5" s="2">
        <f>B5*C5</f>
        <v>-150000</v>
      </c>
      <c r="H5" s="1">
        <v>0</v>
      </c>
      <c r="I5" s="9">
        <f t="dataTable" ref="I5:I21" dt2D="0" dtr="0" r1="B2"/>
        <v>70000</v>
      </c>
    </row>
    <row r="6" spans="1:9" x14ac:dyDescent="0.25">
      <c r="A6">
        <v>1</v>
      </c>
      <c r="B6" s="2">
        <v>100000</v>
      </c>
      <c r="C6">
        <f t="shared" ref="C6:C8" si="0">POWER(1+$B$2,-A6)</f>
        <v>0.90909090909090906</v>
      </c>
      <c r="D6" s="2">
        <f t="shared" ref="D6:D8" si="1">B6*C6</f>
        <v>90909.090909090912</v>
      </c>
      <c r="H6" s="1">
        <v>0.05</v>
      </c>
      <c r="I6" s="9">
        <v>54081.632653061184</v>
      </c>
    </row>
    <row r="7" spans="1:9" x14ac:dyDescent="0.25">
      <c r="A7">
        <v>2</v>
      </c>
      <c r="B7" s="2">
        <v>120000</v>
      </c>
      <c r="C7">
        <f t="shared" si="0"/>
        <v>0.82644628099173545</v>
      </c>
      <c r="D7" s="2">
        <f t="shared" si="1"/>
        <v>99173.553719008254</v>
      </c>
      <c r="H7" s="1">
        <v>0.1</v>
      </c>
      <c r="I7" s="9">
        <v>40082.644628099166</v>
      </c>
    </row>
    <row r="8" spans="1:9" x14ac:dyDescent="0.25">
      <c r="A8">
        <v>3</v>
      </c>
      <c r="B8" s="2">
        <v>0</v>
      </c>
      <c r="C8">
        <f t="shared" si="0"/>
        <v>0.75131480090157754</v>
      </c>
      <c r="D8" s="2">
        <f t="shared" si="1"/>
        <v>0</v>
      </c>
      <c r="H8" s="1">
        <v>0.15</v>
      </c>
      <c r="I8" s="9">
        <v>27693.761814744823</v>
      </c>
    </row>
    <row r="9" spans="1:9" x14ac:dyDescent="0.25">
      <c r="A9" t="s">
        <v>3</v>
      </c>
      <c r="B9" s="2">
        <f>NPV(B2,B6:B8)+B5</f>
        <v>40082.644628099166</v>
      </c>
      <c r="D9" s="2">
        <f>SUM(D5:D8)</f>
        <v>40082.644628099166</v>
      </c>
      <c r="H9" s="1">
        <v>0.2</v>
      </c>
      <c r="I9" s="9">
        <v>16666.666666666686</v>
      </c>
    </row>
    <row r="10" spans="1:9" x14ac:dyDescent="0.25">
      <c r="A10" t="s">
        <v>16</v>
      </c>
      <c r="B10" s="8">
        <f>IRR(B5:B8)</f>
        <v>0.28785473755175683</v>
      </c>
      <c r="H10" s="1">
        <v>0.25</v>
      </c>
      <c r="I10" s="9">
        <v>6800</v>
      </c>
    </row>
    <row r="11" spans="1:9" x14ac:dyDescent="0.25">
      <c r="H11" s="1">
        <v>0.26</v>
      </c>
      <c r="I11" s="9">
        <v>4950.8692365835304</v>
      </c>
    </row>
    <row r="12" spans="1:9" x14ac:dyDescent="0.25">
      <c r="H12" s="1">
        <v>0.27</v>
      </c>
      <c r="I12" s="9">
        <v>3140.3062806125672</v>
      </c>
    </row>
    <row r="13" spans="1:9" x14ac:dyDescent="0.25">
      <c r="H13" s="1">
        <v>0.28000000000000003</v>
      </c>
      <c r="I13" s="9">
        <v>1367.1875</v>
      </c>
    </row>
    <row r="14" spans="1:9" x14ac:dyDescent="0.25">
      <c r="H14" s="1">
        <v>0.28999999999999998</v>
      </c>
      <c r="I14" s="9">
        <v>-369.56913647017791</v>
      </c>
    </row>
    <row r="15" spans="1:9" x14ac:dyDescent="0.25">
      <c r="H15" s="1">
        <v>0.3</v>
      </c>
      <c r="I15" s="9">
        <v>-2071.0059171597532</v>
      </c>
    </row>
    <row r="16" spans="1:9" x14ac:dyDescent="0.25">
      <c r="H16" s="1">
        <v>0.35</v>
      </c>
      <c r="I16" s="9">
        <v>-10082.30452674898</v>
      </c>
    </row>
    <row r="17" spans="8:9" x14ac:dyDescent="0.25">
      <c r="H17" s="1">
        <v>0.4</v>
      </c>
      <c r="I17" s="9">
        <v>-17346.938775510178</v>
      </c>
    </row>
    <row r="18" spans="8:9" x14ac:dyDescent="0.25">
      <c r="H18" s="1">
        <v>0.45</v>
      </c>
      <c r="I18" s="9">
        <v>-23959.571938168825</v>
      </c>
    </row>
    <row r="19" spans="8:9" x14ac:dyDescent="0.25">
      <c r="H19" s="1">
        <v>0.5</v>
      </c>
      <c r="I19" s="9">
        <v>-30000</v>
      </c>
    </row>
    <row r="20" spans="8:9" x14ac:dyDescent="0.25">
      <c r="H20" s="1">
        <v>0.55000000000000004</v>
      </c>
      <c r="I20" s="9">
        <v>-35535.900104058266</v>
      </c>
    </row>
    <row r="21" spans="8:9" x14ac:dyDescent="0.25">
      <c r="H21" s="1">
        <v>0.6</v>
      </c>
      <c r="I21" s="9">
        <v>-40625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 I.6.</vt:lpstr>
      <vt:lpstr>Q I.7. NPV</vt:lpstr>
      <vt:lpstr>Q I.8. IRR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Glova</dc:creator>
  <cp:lastModifiedBy>Jozef Glova</cp:lastModifiedBy>
  <dcterms:created xsi:type="dcterms:W3CDTF">2023-03-07T21:56:36Z</dcterms:created>
  <dcterms:modified xsi:type="dcterms:W3CDTF">2023-03-15T07:46:03Z</dcterms:modified>
</cp:coreProperties>
</file>